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 activeTab="1"/>
  </bookViews>
  <sheets>
    <sheet name="附表1-公示" sheetId="1" r:id="rId1"/>
    <sheet name="附表2-公示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<sst xmlns="http://schemas.openxmlformats.org/spreadsheetml/2006/main" count="131">
  <si>
    <t>附表1：</t>
  </si>
  <si>
    <t>城市供水企业基本情况表</t>
  </si>
  <si>
    <t>企业名称：孟津县汇兴水务有限公司</t>
  </si>
  <si>
    <t xml:space="preserve">项目名称 </t>
  </si>
  <si>
    <t xml:space="preserve">行次及关系 </t>
  </si>
  <si>
    <t xml:space="preserve">（2013 ）年 </t>
  </si>
  <si>
    <t xml:space="preserve">（ 2014）年 </t>
  </si>
  <si>
    <t xml:space="preserve">（ 2015）年 </t>
  </si>
  <si>
    <t xml:space="preserve">备注 </t>
  </si>
  <si>
    <t xml:space="preserve">一、企业财务情况 </t>
  </si>
  <si>
    <t xml:space="preserve">A1 </t>
  </si>
  <si>
    <t xml:space="preserve">（一）资产（元） </t>
  </si>
  <si>
    <t xml:space="preserve">A2=A3+A4 </t>
  </si>
  <si>
    <t xml:space="preserve">1、流动资产 </t>
  </si>
  <si>
    <t xml:space="preserve">A3 </t>
  </si>
  <si>
    <t xml:space="preserve">2、非流动资产 </t>
  </si>
  <si>
    <t xml:space="preserve">A4 </t>
  </si>
  <si>
    <t xml:space="preserve">其中：固定资产 </t>
  </si>
  <si>
    <t xml:space="preserve">A5 </t>
  </si>
  <si>
    <t xml:space="preserve">（二）负债（元） </t>
  </si>
  <si>
    <t xml:space="preserve">A6=A7+A8 </t>
  </si>
  <si>
    <t xml:space="preserve">1、流动负债 </t>
  </si>
  <si>
    <t xml:space="preserve">A7 </t>
  </si>
  <si>
    <t xml:space="preserve">2、非流动负债 </t>
  </si>
  <si>
    <t xml:space="preserve">A8 </t>
  </si>
  <si>
    <t xml:space="preserve">（三）所有者权益（元） </t>
  </si>
  <si>
    <t xml:space="preserve">A9 </t>
  </si>
  <si>
    <t xml:space="preserve">（四）主营业务损益（元） </t>
  </si>
  <si>
    <t xml:space="preserve">A10 </t>
  </si>
  <si>
    <t xml:space="preserve">1、主营业务收入 </t>
  </si>
  <si>
    <t xml:space="preserve">A11 </t>
  </si>
  <si>
    <t xml:space="preserve">2、主营业务成本 </t>
  </si>
  <si>
    <t xml:space="preserve">A12 </t>
  </si>
  <si>
    <t xml:space="preserve">3、期间费用 </t>
  </si>
  <si>
    <t xml:space="preserve">A13 </t>
  </si>
  <si>
    <t xml:space="preserve">4、主营业务税金及附加 </t>
  </si>
  <si>
    <t xml:space="preserve">A14 </t>
  </si>
  <si>
    <t xml:space="preserve">5、主营业务净利润 </t>
  </si>
  <si>
    <t xml:space="preserve">A15=A11-A12-A13-A14 </t>
  </si>
  <si>
    <t xml:space="preserve">6、主营业务净资产利润率（%） </t>
  </si>
  <si>
    <t xml:space="preserve">A16=A15÷A9×100 </t>
  </si>
  <si>
    <t xml:space="preserve">（五）其他业务利润（元） </t>
  </si>
  <si>
    <t xml:space="preserve">A17=A18－A19 </t>
  </si>
  <si>
    <t xml:space="preserve">1、其他业务收入 </t>
  </si>
  <si>
    <t xml:space="preserve">A18 </t>
  </si>
  <si>
    <t xml:space="preserve">2、其他业务支出 </t>
  </si>
  <si>
    <t xml:space="preserve">A19 </t>
  </si>
  <si>
    <t xml:space="preserve">二、供水与销售 </t>
  </si>
  <si>
    <t xml:space="preserve">A20 </t>
  </si>
  <si>
    <t xml:space="preserve">1、年供水总量（m3） </t>
  </si>
  <si>
    <t xml:space="preserve">A21 </t>
  </si>
  <si>
    <t xml:space="preserve">2、年售水总量（m3） </t>
  </si>
  <si>
    <t xml:space="preserve">A22 </t>
  </si>
  <si>
    <t xml:space="preserve">3、设计日综合生产能力（m3） </t>
  </si>
  <si>
    <t xml:space="preserve">A23 </t>
  </si>
  <si>
    <t xml:space="preserve">4、实际日综合生产能力（m3） </t>
  </si>
  <si>
    <t xml:space="preserve">A24 </t>
  </si>
  <si>
    <t xml:space="preserve">5、最高日供水量（m3） </t>
  </si>
  <si>
    <t xml:space="preserve">A25 </t>
  </si>
  <si>
    <t xml:space="preserve">6、年销售收入（元） </t>
  </si>
  <si>
    <t xml:space="preserve">A26 </t>
  </si>
  <si>
    <t xml:space="preserve">7、供水价格（m3/ 元） </t>
  </si>
  <si>
    <t xml:space="preserve">A27=A26÷A22 </t>
  </si>
  <si>
    <t>其中：污水处理费（m3/ 元）</t>
  </si>
  <si>
    <t>A28</t>
  </si>
  <si>
    <t xml:space="preserve">8、居民用水按户抄表的水量（m3） </t>
  </si>
  <si>
    <t>A29</t>
  </si>
  <si>
    <t xml:space="preserve">9、居民按户抄表的水量占居民用水总量比率（%） </t>
  </si>
  <si>
    <t xml:space="preserve">A30 </t>
  </si>
  <si>
    <t xml:space="preserve">三、人员及工资情况 </t>
  </si>
  <si>
    <t>A31</t>
  </si>
  <si>
    <t xml:space="preserve">1、企业定员数量（人） </t>
  </si>
  <si>
    <t xml:space="preserve">A32 </t>
  </si>
  <si>
    <t xml:space="preserve">2、实有人员数量（人） </t>
  </si>
  <si>
    <t>A33</t>
  </si>
  <si>
    <t xml:space="preserve">3、年职工平均工资、津贴、补贴（元） </t>
  </si>
  <si>
    <t>A34</t>
  </si>
  <si>
    <t>填表日期 2016年 1月31日</t>
  </si>
  <si>
    <t>附表2：</t>
  </si>
  <si>
    <t>城市供水成本费用表</t>
  </si>
  <si>
    <t xml:space="preserve">一、供水总成本（元） </t>
  </si>
  <si>
    <t>B1=B2＋B11＋B17</t>
  </si>
  <si>
    <t xml:space="preserve">（一）制水成本（元） </t>
  </si>
  <si>
    <t>B2=B3+B4+B5+B6+B7+B8+B9+B10</t>
  </si>
  <si>
    <t xml:space="preserve">1、原水费 </t>
  </si>
  <si>
    <t xml:space="preserve">B3 </t>
  </si>
  <si>
    <t xml:space="preserve">2、原材料费 </t>
  </si>
  <si>
    <t xml:space="preserve">B4 </t>
  </si>
  <si>
    <t xml:space="preserve">3、动力费 </t>
  </si>
  <si>
    <t xml:space="preserve">B5 </t>
  </si>
  <si>
    <t xml:space="preserve">4、外购成品水费 </t>
  </si>
  <si>
    <t xml:space="preserve">B6 </t>
  </si>
  <si>
    <t xml:space="preserve">5、修理费 </t>
  </si>
  <si>
    <t xml:space="preserve">B7 </t>
  </si>
  <si>
    <t xml:space="preserve">6、制水环节职工薪酬 </t>
  </si>
  <si>
    <t xml:space="preserve">B8 </t>
  </si>
  <si>
    <t xml:space="preserve">7、制水环节固定资产折旧 </t>
  </si>
  <si>
    <t xml:space="preserve">B9 </t>
  </si>
  <si>
    <t xml:space="preserve">8、其他制水费用 </t>
  </si>
  <si>
    <t xml:space="preserve">B10 </t>
  </si>
  <si>
    <t xml:space="preserve">（二）输配成本（元） </t>
  </si>
  <si>
    <t>B11=B12+...+B16</t>
  </si>
  <si>
    <t xml:space="preserve">1、输配环节职工薪酬 </t>
  </si>
  <si>
    <t>B12</t>
  </si>
  <si>
    <t xml:space="preserve">2、输配环节固定资产折旧 </t>
  </si>
  <si>
    <t>B13</t>
  </si>
  <si>
    <t>B14</t>
  </si>
  <si>
    <t xml:space="preserve">4、修理费 </t>
  </si>
  <si>
    <t>B15</t>
  </si>
  <si>
    <t xml:space="preserve">5、其他输配费用 </t>
  </si>
  <si>
    <t>B16</t>
  </si>
  <si>
    <t xml:space="preserve">（三）期间费用（元） </t>
  </si>
  <si>
    <t>B17=B18+B19+B20</t>
  </si>
  <si>
    <t xml:space="preserve">1、管理费用 </t>
  </si>
  <si>
    <t>B18</t>
  </si>
  <si>
    <t xml:space="preserve">2、销售费用 </t>
  </si>
  <si>
    <t>B19</t>
  </si>
  <si>
    <t xml:space="preserve">3、财务费用 </t>
  </si>
  <si>
    <t>B20</t>
  </si>
  <si>
    <t xml:space="preserve">二、水量及差率 </t>
  </si>
  <si>
    <t>B21</t>
  </si>
  <si>
    <t>B22</t>
  </si>
  <si>
    <t xml:space="preserve"> </t>
  </si>
  <si>
    <t>B23</t>
  </si>
  <si>
    <t xml:space="preserve">3、产销差率（%） </t>
  </si>
  <si>
    <t xml:space="preserve">B24=100－B23÷B22×100 </t>
  </si>
  <si>
    <t xml:space="preserve">4、管网漏损率（%） </t>
  </si>
  <si>
    <t>B25</t>
  </si>
  <si>
    <t xml:space="preserve">三、供水单位成本（元/ m3） </t>
  </si>
  <si>
    <t xml:space="preserve">B26=B1÷B22÷（1-B25÷100） </t>
  </si>
  <si>
    <t>填表日期 2016年1月31 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</si>
</sst>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微软雅黑"/>
      <charset val="134"/>
    </font>
    <font>
      <sz val="12"/>
      <color theme="1"/>
      <name val="微软雅黑"/>
      <charset val="134"/>
    </font>
    <font>
      <sz val="9"/>
      <color theme="1"/>
      <name val="微软雅黑"/>
      <charset val="134"/>
    </font>
    <font>
      <sz val="10.5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3" fontId="4" fillId="0" borderId="4" xfId="8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3" fontId="4" fillId="0" borderId="5" xfId="8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3" fontId="0" fillId="0" borderId="1" xfId="8" applyBorder="1">
      <alignment vertical="center"/>
    </xf>
    <xf numFmtId="43" fontId="4" fillId="0" borderId="1" xfId="8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3" fontId="4" fillId="2" borderId="4" xfId="8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177" fontId="4" fillId="0" borderId="4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5"/>
  <sheetViews>
    <sheetView workbookViewId="0">
      <selection activeCell="E41" sqref="E41"/>
    </sheetView>
  </sheetViews>
  <sheetFormatPr defaultColWidth="9" defaultRowHeight="13.5" outlineLevelCol="5"/>
  <cols>
    <col min="1" max="1" width="34.125" customWidth="1"/>
    <col min="2" max="2" width="14.875" customWidth="1"/>
    <col min="3" max="5" width="13.5" customWidth="1"/>
    <col min="6" max="6" width="6.125" customWidth="1"/>
    <col min="8" max="8" width="9.375"/>
    <col min="10" max="11" width="9.375"/>
  </cols>
  <sheetData>
    <row r="1" ht="17.25" spans="1:1">
      <c r="A1" s="3" t="s">
        <v>0</v>
      </c>
    </row>
    <row r="2" ht="17.25" spans="1:6">
      <c r="A2" s="21" t="s">
        <v>1</v>
      </c>
      <c r="B2" s="21"/>
      <c r="C2" s="21"/>
      <c r="D2" s="21"/>
      <c r="E2" s="21"/>
      <c r="F2" s="21"/>
    </row>
    <row r="3" ht="17.25" spans="1:1">
      <c r="A3" s="3" t="s">
        <v>2</v>
      </c>
    </row>
    <row r="4" ht="14.25" spans="1:6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ht="16" customHeight="1" spans="1:6">
      <c r="A5" s="7" t="s">
        <v>9</v>
      </c>
      <c r="B5" s="8" t="s">
        <v>10</v>
      </c>
      <c r="C5" s="22"/>
      <c r="D5" s="22"/>
      <c r="E5" s="22"/>
      <c r="F5" s="22"/>
    </row>
    <row r="6" ht="16" customHeight="1" spans="1:6">
      <c r="A6" s="7" t="s">
        <v>11</v>
      </c>
      <c r="B6" s="8" t="s">
        <v>12</v>
      </c>
      <c r="C6" s="22">
        <f>C7+C8</f>
        <v>35716650.24</v>
      </c>
      <c r="D6" s="22">
        <f>D7+D8</f>
        <v>129585524.37</v>
      </c>
      <c r="E6" s="22">
        <v>230902395.26</v>
      </c>
      <c r="F6" s="22"/>
    </row>
    <row r="7" ht="16" customHeight="1" spans="1:6">
      <c r="A7" s="7" t="s">
        <v>13</v>
      </c>
      <c r="B7" s="8" t="s">
        <v>14</v>
      </c>
      <c r="C7" s="22">
        <v>19396823.31</v>
      </c>
      <c r="D7" s="22">
        <v>34362345.73</v>
      </c>
      <c r="E7" s="22">
        <v>138498398.18</v>
      </c>
      <c r="F7" s="22"/>
    </row>
    <row r="8" ht="16" customHeight="1" spans="1:6">
      <c r="A8" s="7" t="s">
        <v>15</v>
      </c>
      <c r="B8" s="8" t="s">
        <v>16</v>
      </c>
      <c r="C8" s="22">
        <v>16319826.93</v>
      </c>
      <c r="D8" s="22">
        <v>95223178.64</v>
      </c>
      <c r="E8" s="22">
        <v>92403997.08</v>
      </c>
      <c r="F8" s="22"/>
    </row>
    <row r="9" ht="16" customHeight="1" spans="1:6">
      <c r="A9" s="7" t="s">
        <v>17</v>
      </c>
      <c r="B9" s="8" t="s">
        <v>18</v>
      </c>
      <c r="C9" s="22">
        <v>16042923.93</v>
      </c>
      <c r="D9" s="22">
        <v>94946275.64</v>
      </c>
      <c r="E9" s="22">
        <v>92127094.08</v>
      </c>
      <c r="F9" s="22"/>
    </row>
    <row r="10" ht="16" customHeight="1" spans="1:6">
      <c r="A10" s="7" t="s">
        <v>19</v>
      </c>
      <c r="B10" s="8" t="s">
        <v>20</v>
      </c>
      <c r="C10" s="22">
        <f>C12+C11</f>
        <v>32382075.42</v>
      </c>
      <c r="D10" s="22">
        <f>D12+D11</f>
        <v>127538033.44</v>
      </c>
      <c r="E10" s="22">
        <f>E11+E12</f>
        <v>192867650.06</v>
      </c>
      <c r="F10" s="22"/>
    </row>
    <row r="11" ht="16" customHeight="1" spans="1:6">
      <c r="A11" s="7" t="s">
        <v>21</v>
      </c>
      <c r="B11" s="8" t="s">
        <v>22</v>
      </c>
      <c r="C11" s="22">
        <v>26258975.42</v>
      </c>
      <c r="D11" s="22">
        <v>89334716.35</v>
      </c>
      <c r="E11" s="22">
        <v>185122427.06</v>
      </c>
      <c r="F11" s="22"/>
    </row>
    <row r="12" ht="16" customHeight="1" spans="1:6">
      <c r="A12" s="7" t="s">
        <v>23</v>
      </c>
      <c r="B12" s="8" t="s">
        <v>24</v>
      </c>
      <c r="C12" s="22">
        <v>6123100</v>
      </c>
      <c r="D12" s="22">
        <v>38203317.09</v>
      </c>
      <c r="E12" s="22">
        <v>7745223</v>
      </c>
      <c r="F12" s="22"/>
    </row>
    <row r="13" ht="16" customHeight="1" spans="1:6">
      <c r="A13" s="7" t="s">
        <v>25</v>
      </c>
      <c r="B13" s="8" t="s">
        <v>26</v>
      </c>
      <c r="C13" s="22">
        <v>3334574.82</v>
      </c>
      <c r="D13" s="22">
        <v>2047490.93</v>
      </c>
      <c r="E13" s="22">
        <v>38034745.2</v>
      </c>
      <c r="F13" s="22"/>
    </row>
    <row r="14" ht="16" customHeight="1" spans="1:6">
      <c r="A14" s="7" t="s">
        <v>27</v>
      </c>
      <c r="B14" s="8" t="s">
        <v>28</v>
      </c>
      <c r="C14" s="22"/>
      <c r="D14" s="22"/>
      <c r="E14" s="22"/>
      <c r="F14" s="22"/>
    </row>
    <row r="15" ht="16" customHeight="1" spans="1:6">
      <c r="A15" s="7" t="s">
        <v>29</v>
      </c>
      <c r="B15" s="8" t="s">
        <v>30</v>
      </c>
      <c r="C15" s="22">
        <v>14389131.82</v>
      </c>
      <c r="D15" s="22">
        <v>20028830.66</v>
      </c>
      <c r="E15" s="22">
        <v>19217071.25</v>
      </c>
      <c r="F15" s="22"/>
    </row>
    <row r="16" ht="16" customHeight="1" spans="1:6">
      <c r="A16" s="7" t="s">
        <v>31</v>
      </c>
      <c r="B16" s="8" t="s">
        <v>32</v>
      </c>
      <c r="C16" s="22">
        <v>13018003.8</v>
      </c>
      <c r="D16" s="22">
        <v>18889197.41</v>
      </c>
      <c r="E16" s="22">
        <v>20027787.25</v>
      </c>
      <c r="F16" s="22"/>
    </row>
    <row r="17" ht="16" customHeight="1" spans="1:6">
      <c r="A17" s="7" t="s">
        <v>33</v>
      </c>
      <c r="B17" s="8" t="s">
        <v>34</v>
      </c>
      <c r="C17" s="22">
        <v>3444495.52</v>
      </c>
      <c r="D17" s="22">
        <v>3760709.24</v>
      </c>
      <c r="E17" s="22">
        <v>3932713.78</v>
      </c>
      <c r="F17" s="22"/>
    </row>
    <row r="18" ht="16" customHeight="1" spans="1:6">
      <c r="A18" s="7" t="s">
        <v>35</v>
      </c>
      <c r="B18" s="8" t="s">
        <v>36</v>
      </c>
      <c r="C18" s="22">
        <v>114017.23</v>
      </c>
      <c r="D18" s="22">
        <v>79441.12</v>
      </c>
      <c r="E18" s="22">
        <v>53011.68</v>
      </c>
      <c r="F18" s="22"/>
    </row>
    <row r="19" ht="16" customHeight="1" spans="1:6">
      <c r="A19" s="7" t="s">
        <v>37</v>
      </c>
      <c r="B19" s="8" t="s">
        <v>38</v>
      </c>
      <c r="C19" s="22">
        <f>C15-C16-C17-C18</f>
        <v>-2187384.73</v>
      </c>
      <c r="D19" s="22">
        <f>D15-D16-D17-D18</f>
        <v>-2700517.11</v>
      </c>
      <c r="E19" s="22">
        <f>E15-E16-E17-E18</f>
        <v>-4796441.46</v>
      </c>
      <c r="F19" s="22"/>
    </row>
    <row r="20" ht="16" customHeight="1" spans="1:6">
      <c r="A20" s="7" t="s">
        <v>39</v>
      </c>
      <c r="B20" s="8" t="s">
        <v>40</v>
      </c>
      <c r="C20" s="22">
        <f>C19/C13*100</f>
        <v>-65.5971105185758</v>
      </c>
      <c r="D20" s="22">
        <f>D19/D13*100</f>
        <v>-131.893971808705</v>
      </c>
      <c r="E20" s="22">
        <f>E19/E13*100</f>
        <v>-12.6106838228536</v>
      </c>
      <c r="F20" s="22"/>
    </row>
    <row r="21" ht="16" customHeight="1" spans="1:6">
      <c r="A21" s="7" t="s">
        <v>41</v>
      </c>
      <c r="B21" s="8" t="s">
        <v>42</v>
      </c>
      <c r="C21" s="22">
        <v>1044602.93</v>
      </c>
      <c r="D21" s="22">
        <v>1418503.58</v>
      </c>
      <c r="E21" s="22">
        <v>2086021.19</v>
      </c>
      <c r="F21" s="22"/>
    </row>
    <row r="22" ht="16" customHeight="1" spans="1:6">
      <c r="A22" s="7" t="s">
        <v>43</v>
      </c>
      <c r="B22" s="8" t="s">
        <v>44</v>
      </c>
      <c r="C22" s="22">
        <v>1044602.93</v>
      </c>
      <c r="D22" s="22">
        <v>1418503.58</v>
      </c>
      <c r="E22" s="22">
        <f>E21</f>
        <v>2086021.19</v>
      </c>
      <c r="F22" s="22"/>
    </row>
    <row r="23" ht="16" customHeight="1" spans="1:6">
      <c r="A23" s="7" t="s">
        <v>45</v>
      </c>
      <c r="B23" s="8" t="s">
        <v>46</v>
      </c>
      <c r="C23" s="22"/>
      <c r="D23" s="22"/>
      <c r="E23" s="22"/>
      <c r="F23" s="22"/>
    </row>
    <row r="24" ht="15" customHeight="1" spans="1:6">
      <c r="A24" s="7" t="s">
        <v>47</v>
      </c>
      <c r="B24" s="8" t="s">
        <v>48</v>
      </c>
      <c r="C24" s="22"/>
      <c r="D24" s="22"/>
      <c r="E24" s="22"/>
      <c r="F24" s="22"/>
    </row>
    <row r="25" ht="16" customHeight="1" spans="1:6">
      <c r="A25" s="7" t="s">
        <v>49</v>
      </c>
      <c r="B25" s="8" t="s">
        <v>50</v>
      </c>
      <c r="C25" s="22">
        <f>4808945-112931</f>
        <v>4696014</v>
      </c>
      <c r="D25" s="22">
        <f>6345301-1372156</f>
        <v>4973145</v>
      </c>
      <c r="E25" s="22">
        <f>5891468-418537</f>
        <v>5472931</v>
      </c>
      <c r="F25" s="22"/>
    </row>
    <row r="26" ht="16" customHeight="1" spans="1:6">
      <c r="A26" s="7" t="s">
        <v>51</v>
      </c>
      <c r="B26" s="8" t="s">
        <v>52</v>
      </c>
      <c r="C26" s="22">
        <v>3771827</v>
      </c>
      <c r="D26" s="22">
        <v>4013238</v>
      </c>
      <c r="E26" s="22">
        <v>4438900</v>
      </c>
      <c r="F26" s="22"/>
    </row>
    <row r="27" ht="16" customHeight="1" spans="1:6">
      <c r="A27" s="7" t="s">
        <v>53</v>
      </c>
      <c r="B27" s="8" t="s">
        <v>54</v>
      </c>
      <c r="C27" s="22">
        <v>20000</v>
      </c>
      <c r="D27" s="22">
        <v>20000</v>
      </c>
      <c r="E27" s="22">
        <v>20000</v>
      </c>
      <c r="F27" s="22"/>
    </row>
    <row r="28" ht="16" customHeight="1" spans="1:6">
      <c r="A28" s="7" t="s">
        <v>55</v>
      </c>
      <c r="B28" s="8" t="s">
        <v>56</v>
      </c>
      <c r="C28" s="22">
        <v>12865.7917808219</v>
      </c>
      <c r="D28" s="22">
        <v>13625.0547945205</v>
      </c>
      <c r="E28" s="22">
        <v>14994.3315068493</v>
      </c>
      <c r="F28" s="22"/>
    </row>
    <row r="29" ht="16" customHeight="1" spans="1:6">
      <c r="A29" s="7" t="s">
        <v>57</v>
      </c>
      <c r="B29" s="8" t="s">
        <v>58</v>
      </c>
      <c r="C29" s="22">
        <v>17000</v>
      </c>
      <c r="D29" s="22">
        <v>23000</v>
      </c>
      <c r="E29" s="22">
        <v>17000</v>
      </c>
      <c r="F29" s="22"/>
    </row>
    <row r="30" ht="16" customHeight="1" spans="1:6">
      <c r="A30" s="7" t="s">
        <v>59</v>
      </c>
      <c r="B30" s="8" t="s">
        <v>60</v>
      </c>
      <c r="C30" s="22">
        <f>7673393.38-261019.76</f>
        <v>7412373.62</v>
      </c>
      <c r="D30" s="22">
        <f>11643308.1-3171492.64</f>
        <v>8471815.46</v>
      </c>
      <c r="E30" s="22">
        <f>10364678.76-967373.25</f>
        <v>9397305.51</v>
      </c>
      <c r="F30" s="22"/>
    </row>
    <row r="31" ht="16" customHeight="1" spans="1:6">
      <c r="A31" s="7" t="s">
        <v>61</v>
      </c>
      <c r="B31" s="8" t="s">
        <v>62</v>
      </c>
      <c r="C31" s="22">
        <f>C30/C26</f>
        <v>1.96519448532502</v>
      </c>
      <c r="D31" s="22">
        <f>D30/D26</f>
        <v>2.11096761766932</v>
      </c>
      <c r="E31" s="22">
        <f>E30/E26</f>
        <v>2.11703474058888</v>
      </c>
      <c r="F31" s="22"/>
    </row>
    <row r="32" ht="16" customHeight="1" spans="1:6">
      <c r="A32" s="7" t="s">
        <v>63</v>
      </c>
      <c r="B32" s="8" t="s">
        <v>64</v>
      </c>
      <c r="C32" s="22"/>
      <c r="D32" s="22"/>
      <c r="E32" s="22"/>
      <c r="F32" s="22"/>
    </row>
    <row r="33" s="20" customFormat="1" ht="16" customHeight="1" spans="1:6">
      <c r="A33" s="23" t="s">
        <v>65</v>
      </c>
      <c r="B33" s="10" t="s">
        <v>66</v>
      </c>
      <c r="C33" s="24">
        <v>43710</v>
      </c>
      <c r="D33" s="24">
        <v>50681</v>
      </c>
      <c r="E33" s="24">
        <v>69282</v>
      </c>
      <c r="F33" s="24"/>
    </row>
    <row r="34" s="20" customFormat="1" ht="16" customHeight="1" spans="1:6">
      <c r="A34" s="23" t="s">
        <v>67</v>
      </c>
      <c r="B34" s="10" t="s">
        <v>68</v>
      </c>
      <c r="C34" s="24">
        <v>1.6117339838775</v>
      </c>
      <c r="D34" s="24">
        <v>1.66733779965759</v>
      </c>
      <c r="E34" s="24">
        <v>2.00706159369069</v>
      </c>
      <c r="F34" s="24"/>
    </row>
    <row r="35" ht="16" customHeight="1" spans="1:6">
      <c r="A35" s="7" t="s">
        <v>69</v>
      </c>
      <c r="B35" s="8" t="s">
        <v>70</v>
      </c>
      <c r="C35" s="22"/>
      <c r="D35" s="22"/>
      <c r="E35" s="22"/>
      <c r="F35" s="22"/>
    </row>
    <row r="36" s="2" customFormat="1" ht="16" customHeight="1" spans="1:6">
      <c r="A36" s="15" t="s">
        <v>71</v>
      </c>
      <c r="B36" s="16" t="s">
        <v>72</v>
      </c>
      <c r="C36" s="25">
        <v>185</v>
      </c>
      <c r="D36" s="25">
        <v>193</v>
      </c>
      <c r="E36" s="25">
        <v>203</v>
      </c>
      <c r="F36" s="26"/>
    </row>
    <row r="37" s="2" customFormat="1" ht="16" customHeight="1" spans="1:6">
      <c r="A37" s="15" t="s">
        <v>73</v>
      </c>
      <c r="B37" s="16" t="s">
        <v>74</v>
      </c>
      <c r="C37" s="25">
        <v>185</v>
      </c>
      <c r="D37" s="25">
        <v>193</v>
      </c>
      <c r="E37" s="25">
        <v>203</v>
      </c>
      <c r="F37" s="26"/>
    </row>
    <row r="38" s="2" customFormat="1" ht="16" customHeight="1" spans="1:6">
      <c r="A38" s="15" t="s">
        <v>75</v>
      </c>
      <c r="B38" s="16" t="s">
        <v>76</v>
      </c>
      <c r="C38" s="26">
        <v>1702.28</v>
      </c>
      <c r="D38" s="26">
        <v>1936.89</v>
      </c>
      <c r="E38" s="26">
        <v>1947.79</v>
      </c>
      <c r="F38" s="26"/>
    </row>
    <row r="39" ht="16" customHeight="1" spans="1:1">
      <c r="A39" s="3" t="s">
        <v>77</v>
      </c>
    </row>
    <row r="40" ht="16" customHeight="1"/>
    <row r="41" ht="16" customHeight="1"/>
    <row r="42" ht="16" customHeight="1"/>
    <row r="43" ht="16" customHeight="1"/>
    <row r="44" ht="16" customHeight="1"/>
    <row r="45" ht="16" customHeight="1"/>
  </sheetData>
  <mergeCells count="1">
    <mergeCell ref="A2:F2"/>
  </mergeCells>
  <pageMargins left="0.196527777777778" right="0.354166666666667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"/>
  <sheetViews>
    <sheetView tabSelected="1" topLeftCell="A5" workbookViewId="0">
      <selection activeCell="A2" sqref="A2:F2"/>
    </sheetView>
  </sheetViews>
  <sheetFormatPr defaultColWidth="9" defaultRowHeight="13.5"/>
  <cols>
    <col min="1" max="1" width="27.875" customWidth="1"/>
    <col min="2" max="2" width="24.25" customWidth="1"/>
    <col min="3" max="3" width="12.125" customWidth="1"/>
    <col min="4" max="4" width="12.5" customWidth="1"/>
    <col min="5" max="5" width="12.125" customWidth="1"/>
    <col min="7" max="8" width="11.5"/>
    <col min="9" max="9" width="11.625"/>
    <col min="10" max="10" width="11.5"/>
    <col min="11" max="11" width="11.625"/>
    <col min="12" max="12" width="11.5"/>
  </cols>
  <sheetData>
    <row r="1" ht="9" customHeight="1" spans="1:1">
      <c r="A1" s="3" t="s">
        <v>78</v>
      </c>
    </row>
    <row r="2" s="1" customFormat="1" ht="15" customHeight="1" spans="1:6">
      <c r="A2" s="4" t="s">
        <v>79</v>
      </c>
      <c r="B2" s="4"/>
      <c r="C2" s="4"/>
      <c r="D2" s="4"/>
      <c r="E2" s="4"/>
      <c r="F2" s="4"/>
    </row>
    <row r="3" ht="17.25" spans="1:1">
      <c r="A3" s="3" t="s">
        <v>2</v>
      </c>
    </row>
    <row r="4" ht="24" customHeight="1" spans="1:6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ht="24" customHeight="1" spans="1:6">
      <c r="A5" s="7" t="s">
        <v>80</v>
      </c>
      <c r="B5" s="8" t="s">
        <v>81</v>
      </c>
      <c r="C5" s="9">
        <f>C6+C15+C21</f>
        <v>10000313.97</v>
      </c>
      <c r="D5" s="9">
        <f>D6+D15+D21</f>
        <v>12608379.09</v>
      </c>
      <c r="E5" s="9">
        <f>E6+E15+E21</f>
        <v>13533959.18</v>
      </c>
      <c r="F5" s="9"/>
    </row>
    <row r="6" ht="24" customHeight="1" spans="1:6">
      <c r="A6" s="7" t="s">
        <v>82</v>
      </c>
      <c r="B6" s="8" t="s">
        <v>83</v>
      </c>
      <c r="C6" s="9">
        <f>C7+C8+C9+C10+C11+C12+C13+C14</f>
        <v>5984249.9</v>
      </c>
      <c r="D6" s="9">
        <f>D7+D8+D9+D10+D11+D12+D13+D14</f>
        <v>8109327.31</v>
      </c>
      <c r="E6" s="9">
        <f>E7+E8+E9+E10+E11+E12+E13+E14</f>
        <v>7838513.96</v>
      </c>
      <c r="F6" s="9"/>
    </row>
    <row r="7" ht="24" customHeight="1" spans="1:6">
      <c r="A7" s="7" t="s">
        <v>84</v>
      </c>
      <c r="B7" s="8" t="s">
        <v>85</v>
      </c>
      <c r="C7" s="9"/>
      <c r="D7" s="9"/>
      <c r="E7" s="9"/>
      <c r="F7" s="9"/>
    </row>
    <row r="8" ht="24" customHeight="1" spans="1:6">
      <c r="A8" s="7" t="s">
        <v>86</v>
      </c>
      <c r="B8" s="8" t="s">
        <v>87</v>
      </c>
      <c r="C8" s="9">
        <v>142718.01</v>
      </c>
      <c r="D8" s="9">
        <v>300219.01</v>
      </c>
      <c r="E8" s="9">
        <v>299851.77</v>
      </c>
      <c r="F8" s="9"/>
    </row>
    <row r="9" ht="24" customHeight="1" spans="1:6">
      <c r="A9" s="7" t="s">
        <v>88</v>
      </c>
      <c r="B9" s="8" t="s">
        <v>89</v>
      </c>
      <c r="C9" s="9">
        <v>4123416.59</v>
      </c>
      <c r="D9" s="9">
        <v>5523905.61</v>
      </c>
      <c r="E9" s="9">
        <v>4693588.82</v>
      </c>
      <c r="F9" s="9"/>
    </row>
    <row r="10" ht="24" customHeight="1" spans="1:6">
      <c r="A10" s="7" t="s">
        <v>90</v>
      </c>
      <c r="B10" s="8" t="s">
        <v>91</v>
      </c>
      <c r="C10" s="9"/>
      <c r="D10" s="9"/>
      <c r="E10" s="9"/>
      <c r="F10" s="9"/>
    </row>
    <row r="11" ht="24" customHeight="1" spans="1:12">
      <c r="A11" s="7" t="s">
        <v>92</v>
      </c>
      <c r="B11" s="8" t="s">
        <v>93</v>
      </c>
      <c r="C11" s="9">
        <v>42893</v>
      </c>
      <c r="D11" s="9">
        <v>84241</v>
      </c>
      <c r="E11" s="9">
        <v>105043</v>
      </c>
      <c r="F11" s="9"/>
      <c r="I11" s="18"/>
      <c r="J11" s="18"/>
      <c r="K11" s="18"/>
      <c r="L11" s="18"/>
    </row>
    <row r="12" ht="24" customHeight="1" spans="1:12">
      <c r="A12" s="7" t="s">
        <v>94</v>
      </c>
      <c r="B12" s="8" t="s">
        <v>95</v>
      </c>
      <c r="C12" s="9">
        <v>978391.91</v>
      </c>
      <c r="D12" s="9">
        <v>1235909.33</v>
      </c>
      <c r="E12" s="9">
        <v>1272348.62</v>
      </c>
      <c r="F12" s="9"/>
      <c r="I12" s="18"/>
      <c r="J12" s="18"/>
      <c r="K12" s="18"/>
      <c r="L12" s="18"/>
    </row>
    <row r="13" ht="24" customHeight="1" spans="1:12">
      <c r="A13" s="7" t="s">
        <v>96</v>
      </c>
      <c r="B13" s="8" t="s">
        <v>97</v>
      </c>
      <c r="C13" s="9">
        <v>509861.89</v>
      </c>
      <c r="D13" s="9">
        <v>692421.16</v>
      </c>
      <c r="E13" s="9">
        <v>1216363.65</v>
      </c>
      <c r="F13" s="9"/>
      <c r="I13" s="18"/>
      <c r="J13" s="18"/>
      <c r="K13" s="18"/>
      <c r="L13" s="18"/>
    </row>
    <row r="14" ht="24" customHeight="1" spans="1:6">
      <c r="A14" s="7" t="s">
        <v>98</v>
      </c>
      <c r="B14" s="8" t="s">
        <v>99</v>
      </c>
      <c r="C14" s="9">
        <v>186968.5</v>
      </c>
      <c r="D14" s="9">
        <v>272631.2</v>
      </c>
      <c r="E14" s="9">
        <v>251318.1</v>
      </c>
      <c r="F14" s="9"/>
    </row>
    <row r="15" ht="24" customHeight="1" spans="1:6">
      <c r="A15" s="7" t="s">
        <v>100</v>
      </c>
      <c r="B15" s="10" t="s">
        <v>101</v>
      </c>
      <c r="C15" s="9">
        <f>C16+C17+C18+C19+C20</f>
        <v>742021.94</v>
      </c>
      <c r="D15" s="9">
        <f>D16+D17+D18+D19+D20</f>
        <v>881508.55</v>
      </c>
      <c r="E15" s="9">
        <f>E16+E17+E18+E19+E20</f>
        <v>1748101.26</v>
      </c>
      <c r="F15" s="9"/>
    </row>
    <row r="16" ht="24" customHeight="1" spans="1:6">
      <c r="A16" s="7" t="s">
        <v>102</v>
      </c>
      <c r="B16" s="8" t="s">
        <v>103</v>
      </c>
      <c r="C16" s="9">
        <v>379306.77</v>
      </c>
      <c r="D16" s="9">
        <v>426770.7</v>
      </c>
      <c r="E16" s="9">
        <v>489410.71</v>
      </c>
      <c r="F16" s="9"/>
    </row>
    <row r="17" ht="24" customHeight="1" spans="1:6">
      <c r="A17" s="7" t="s">
        <v>104</v>
      </c>
      <c r="B17" s="8" t="s">
        <v>105</v>
      </c>
      <c r="C17" s="11">
        <v>151163.24</v>
      </c>
      <c r="D17" s="11">
        <v>414936.85</v>
      </c>
      <c r="E17" s="11">
        <v>1206257.68</v>
      </c>
      <c r="F17" s="11"/>
    </row>
    <row r="18" ht="24" customHeight="1" spans="1:9">
      <c r="A18" s="7" t="s">
        <v>88</v>
      </c>
      <c r="B18" s="12" t="s">
        <v>106</v>
      </c>
      <c r="C18" s="13"/>
      <c r="D18" s="13"/>
      <c r="E18" s="13"/>
      <c r="F18" s="14"/>
      <c r="I18" s="19"/>
    </row>
    <row r="19" ht="24" customHeight="1" spans="1:11">
      <c r="A19" s="7" t="s">
        <v>107</v>
      </c>
      <c r="B19" s="12" t="s">
        <v>108</v>
      </c>
      <c r="C19" s="14">
        <v>27433.33</v>
      </c>
      <c r="D19" s="14">
        <v>10413</v>
      </c>
      <c r="E19" s="14">
        <v>10521.87</v>
      </c>
      <c r="F19" s="14"/>
      <c r="I19" s="19"/>
      <c r="J19" s="19"/>
      <c r="K19" s="19"/>
    </row>
    <row r="20" ht="24" customHeight="1" spans="1:9">
      <c r="A20" s="7" t="s">
        <v>109</v>
      </c>
      <c r="B20" s="8" t="s">
        <v>110</v>
      </c>
      <c r="C20" s="9">
        <v>184118.6</v>
      </c>
      <c r="D20" s="9">
        <v>29388</v>
      </c>
      <c r="E20" s="9">
        <v>41911</v>
      </c>
      <c r="F20" s="9"/>
      <c r="I20" s="19"/>
    </row>
    <row r="21" ht="24" customHeight="1" spans="1:9">
      <c r="A21" s="7" t="s">
        <v>111</v>
      </c>
      <c r="B21" s="8" t="s">
        <v>112</v>
      </c>
      <c r="C21" s="9">
        <f>C22+C23+C24</f>
        <v>3274042.13</v>
      </c>
      <c r="D21" s="9">
        <f>D22+D23+D24</f>
        <v>3617543.23</v>
      </c>
      <c r="E21" s="9">
        <f>E22+E23+E24</f>
        <v>3947343.96</v>
      </c>
      <c r="F21" s="9"/>
      <c r="I21" s="19"/>
    </row>
    <row r="22" ht="24" customHeight="1" spans="1:11">
      <c r="A22" s="7" t="s">
        <v>113</v>
      </c>
      <c r="B22" s="8" t="s">
        <v>114</v>
      </c>
      <c r="C22" s="9">
        <v>2494518.09</v>
      </c>
      <c r="D22" s="9">
        <v>2505772.23</v>
      </c>
      <c r="E22" s="9">
        <v>2783044.77</v>
      </c>
      <c r="F22" s="9"/>
      <c r="I22" s="19"/>
      <c r="J22" s="19"/>
      <c r="K22" s="19"/>
    </row>
    <row r="23" ht="24" customHeight="1" spans="1:9">
      <c r="A23" s="7" t="s">
        <v>115</v>
      </c>
      <c r="B23" s="8" t="s">
        <v>116</v>
      </c>
      <c r="C23" s="9">
        <v>777546.11</v>
      </c>
      <c r="D23" s="9">
        <v>825682.64</v>
      </c>
      <c r="E23" s="9">
        <v>1016072.76</v>
      </c>
      <c r="F23" s="9"/>
      <c r="I23" s="19"/>
    </row>
    <row r="24" ht="24" customHeight="1" spans="1:11">
      <c r="A24" s="7" t="s">
        <v>117</v>
      </c>
      <c r="B24" s="8" t="s">
        <v>118</v>
      </c>
      <c r="C24" s="9">
        <v>1977.93</v>
      </c>
      <c r="D24" s="9">
        <v>286088.36</v>
      </c>
      <c r="E24" s="9">
        <v>148226.43</v>
      </c>
      <c r="F24" s="9"/>
      <c r="I24" s="19"/>
      <c r="J24" s="19"/>
      <c r="K24" s="19"/>
    </row>
    <row r="25" ht="24" customHeight="1" spans="1:9">
      <c r="A25" s="7" t="s">
        <v>119</v>
      </c>
      <c r="B25" s="8" t="s">
        <v>120</v>
      </c>
      <c r="C25" s="9"/>
      <c r="D25" s="9"/>
      <c r="E25" s="9"/>
      <c r="F25" s="9"/>
      <c r="I25" s="19"/>
    </row>
    <row r="26" ht="24" customHeight="1" spans="1:9">
      <c r="A26" s="7" t="s">
        <v>49</v>
      </c>
      <c r="B26" s="8" t="s">
        <v>121</v>
      </c>
      <c r="C26" s="9">
        <v>4696014</v>
      </c>
      <c r="D26" s="9">
        <v>4973145</v>
      </c>
      <c r="E26" s="9">
        <v>5472931</v>
      </c>
      <c r="F26" s="9"/>
      <c r="I26" s="19" t="s">
        <v>122</v>
      </c>
    </row>
    <row r="27" ht="24" customHeight="1" spans="1:6">
      <c r="A27" s="7" t="s">
        <v>51</v>
      </c>
      <c r="B27" s="8" t="s">
        <v>123</v>
      </c>
      <c r="C27" s="9">
        <v>3771827</v>
      </c>
      <c r="D27" s="9">
        <v>4013238</v>
      </c>
      <c r="E27" s="9">
        <v>4438900</v>
      </c>
      <c r="F27" s="9"/>
    </row>
    <row r="28" ht="24" customHeight="1" spans="1:6">
      <c r="A28" s="7" t="s">
        <v>124</v>
      </c>
      <c r="B28" s="8" t="s">
        <v>125</v>
      </c>
      <c r="C28" s="9">
        <v>19.6802437130724</v>
      </c>
      <c r="D28" s="9">
        <v>19.3018100216262</v>
      </c>
      <c r="E28" s="9">
        <v>18.893550823133</v>
      </c>
      <c r="F28" s="9"/>
    </row>
    <row r="29" s="2" customFormat="1" ht="24" customHeight="1" spans="1:6">
      <c r="A29" s="15" t="s">
        <v>126</v>
      </c>
      <c r="B29" s="16" t="s">
        <v>127</v>
      </c>
      <c r="C29" s="17">
        <v>18.8051185537351</v>
      </c>
      <c r="D29" s="17">
        <v>18.5840750671859</v>
      </c>
      <c r="E29" s="17">
        <v>18.1701541641947</v>
      </c>
      <c r="F29" s="17"/>
    </row>
    <row r="30" ht="24" customHeight="1" spans="1:6">
      <c r="A30" s="7" t="s">
        <v>128</v>
      </c>
      <c r="B30" s="8" t="s">
        <v>129</v>
      </c>
      <c r="C30" s="9">
        <f>C5/C26/(1-C29/100)</f>
        <v>2.62274217706468</v>
      </c>
      <c r="D30" s="9">
        <f>D5/D26/(1-D29/100)</f>
        <v>3.11400119587091</v>
      </c>
      <c r="E30" s="9">
        <f>E5/E26/(1-E29/100)</f>
        <v>3.02199092953408</v>
      </c>
      <c r="F30" s="9"/>
    </row>
    <row r="31" ht="24" customHeight="1" spans="1:1">
      <c r="A31" s="3" t="s">
        <v>130</v>
      </c>
    </row>
  </sheetData>
  <mergeCells count="1">
    <mergeCell ref="A2:F2"/>
  </mergeCells>
  <pageMargins left="0.313888888888889" right="0.275" top="1" bottom="0.668055555555556" header="0.511805555555556" footer="0.35416666666666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附表1-公示</vt:lpstr>
      <vt:lpstr>附表2-公示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2015-12-16T09:24:00Z</dcterms:created>
  <dcterms:modified xsi:type="dcterms:W3CDTF">2016-02-05T07:33:12Z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